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20" windowWidth="8460" windowHeight="9120" activeTab="0"/>
  </bookViews>
  <sheets>
    <sheet name="Pre-Cal" sheetId="1" r:id="rId1"/>
    <sheet name="Post-Cal" sheetId="2" r:id="rId2"/>
  </sheets>
  <definedNames/>
  <calcPr fullCalcOnLoad="1"/>
</workbook>
</file>

<file path=xl/sharedStrings.xml><?xml version="1.0" encoding="utf-8"?>
<sst xmlns="http://schemas.openxmlformats.org/spreadsheetml/2006/main" count="164" uniqueCount="77">
  <si>
    <t>Enter measurements (dB) HERE  and HERE</t>
  </si>
  <si>
    <t xml:space="preserve">        V</t>
  </si>
  <si>
    <t>Expected</t>
  </si>
  <si>
    <t>Error (dB)</t>
  </si>
  <si>
    <t>Anritsu Power Meter s/n:</t>
  </si>
  <si>
    <t>Measured Level (dB)</t>
  </si>
  <si>
    <t xml:space="preserve">     CHA</t>
  </si>
  <si>
    <t xml:space="preserve">    CHB</t>
  </si>
  <si>
    <t>Level(dB)</t>
  </si>
  <si>
    <t xml:space="preserve">     CHB</t>
  </si>
  <si>
    <t>Firmware:</t>
  </si>
  <si>
    <t>Range 1 Upper</t>
  </si>
  <si>
    <t>Range Calibrator s/n:</t>
  </si>
  <si>
    <t>Range 1 Lower</t>
  </si>
  <si>
    <t>Operator:</t>
  </si>
  <si>
    <t>Range 2 Upper</t>
  </si>
  <si>
    <t>Date:</t>
  </si>
  <si>
    <t>Range 2 Lower</t>
  </si>
  <si>
    <t>Range 3 Upper</t>
  </si>
  <si>
    <t>Range 3 Lower</t>
  </si>
  <si>
    <t>Range 4 Upper</t>
  </si>
  <si>
    <t>Range 4 Lower</t>
  </si>
  <si>
    <t>Range 5 Upper</t>
  </si>
  <si>
    <t>Range 5 Lower</t>
  </si>
  <si>
    <t xml:space="preserve">   MEASURED (dB)</t>
  </si>
  <si>
    <t xml:space="preserve">           SPECIFICATIONS (dB)</t>
  </si>
  <si>
    <t xml:space="preserve">           RESULTS</t>
  </si>
  <si>
    <t xml:space="preserve">    CHA</t>
  </si>
  <si>
    <t xml:space="preserve">                       CHA  &amp;  CHB</t>
  </si>
  <si>
    <t>Range 1 Absolute Error</t>
  </si>
  <si>
    <t>Range 1 Linearity</t>
  </si>
  <si>
    <t>Ranges 1-2 Change</t>
  </si>
  <si>
    <t>Range 2 Linearity</t>
  </si>
  <si>
    <t>Ranges 2-3 Change</t>
  </si>
  <si>
    <t>Range 3 Absolute Error</t>
  </si>
  <si>
    <t>Range 3 Linearity</t>
  </si>
  <si>
    <t>Ranges 3-4 Change</t>
  </si>
  <si>
    <t>Range 4 Linearity</t>
  </si>
  <si>
    <t>Range 4-5 Change</t>
  </si>
  <si>
    <t>Range 5 Linearity</t>
  </si>
  <si>
    <t>NOTE:            For single-channel meter, leave  the CHB Measured Level column empty - Results  will then show</t>
  </si>
  <si>
    <t xml:space="preserve">     N/A</t>
  </si>
  <si>
    <t>in  the CHB columns.</t>
  </si>
  <si>
    <t>Level</t>
  </si>
  <si>
    <t>Error</t>
  </si>
  <si>
    <t>Pass/Fail</t>
  </si>
  <si>
    <t xml:space="preserve">     -0.020&lt;=R1U&lt;=0.020</t>
  </si>
  <si>
    <t xml:space="preserve">     -0.040&lt;=R1U-R1L&lt;=0.040</t>
  </si>
  <si>
    <t xml:space="preserve">     -0.030&lt;=R1L-R2U&lt;=0.030</t>
  </si>
  <si>
    <t xml:space="preserve">     -0.040&lt;=2RU-R2L&lt;=0.040</t>
  </si>
  <si>
    <t xml:space="preserve">     -0.030&lt;=R2L-R3U&lt;=0.030</t>
  </si>
  <si>
    <t xml:space="preserve">     -0.020&lt;=R3U&lt;=0.020</t>
  </si>
  <si>
    <t xml:space="preserve">     -0.040&lt;=R3U-R3L&lt;=0.040</t>
  </si>
  <si>
    <t xml:space="preserve">     -0.030&lt;=R3L-R4U&lt;=0.030</t>
  </si>
  <si>
    <t xml:space="preserve">     -0.040&lt;=R4U-R4L&lt;=0.040</t>
  </si>
  <si>
    <t xml:space="preserve">     -0.030&lt;=R4L-R5U&lt;=0.030</t>
  </si>
  <si>
    <t xml:space="preserve">     -0.040&lt;=R5U-R5L&lt;=0.040</t>
  </si>
  <si>
    <t>Range 8 Upper</t>
  </si>
  <si>
    <t>Range 8 Lower</t>
  </si>
  <si>
    <t>Range 9 Upper</t>
  </si>
  <si>
    <t>Range 9 Lower</t>
  </si>
  <si>
    <t>Range 7 Upper</t>
  </si>
  <si>
    <t>Range 7 Lower</t>
  </si>
  <si>
    <t>Range 7 Absolute Error</t>
  </si>
  <si>
    <t>Range 8 Absolute Error</t>
  </si>
  <si>
    <t>Range 8 Linearity</t>
  </si>
  <si>
    <t>Range 9 Absolute Error</t>
  </si>
  <si>
    <t>Range 9 Linearity</t>
  </si>
  <si>
    <t xml:space="preserve">     -0.030&lt;=R7U&lt;=0.030</t>
  </si>
  <si>
    <t xml:space="preserve">     -0.030&lt;=R8U&lt;=0.030</t>
  </si>
  <si>
    <t xml:space="preserve">     -0.18&lt;=R9U-R9L&lt;=0.18</t>
  </si>
  <si>
    <t xml:space="preserve">     -0.085&lt;=R8U-R8L&lt;=0.085</t>
  </si>
  <si>
    <t xml:space="preserve">     -0.050&lt;=R9U&lt;=0.050</t>
  </si>
  <si>
    <t>Post Calibration Range Calibrator ML2419A Verification Spreadsheet For ML248xx/9xA</t>
  </si>
  <si>
    <t>Pre Calibration Range Calibrator ML2419A Verification Spreadsheet For ML2487/8X and ML249XA</t>
  </si>
  <si>
    <t>RF Calibrator Output 0 dBm</t>
  </si>
  <si>
    <t>Specification 0dBm ± 0.03 dB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</si>
</sst>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0000"/>
    <numFmt numFmtId="175" formatCode="0.000000"/>
    <numFmt numFmtId="176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49" fontId="0" fillId="0" borderId="1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/>
    </xf>
    <xf numFmtId="173" fontId="0" fillId="0" borderId="7" xfId="0" applyNumberFormat="1" applyBorder="1" applyAlignment="1" applyProtection="1">
      <alignment/>
      <protection locked="0"/>
    </xf>
    <xf numFmtId="173" fontId="0" fillId="0" borderId="8" xfId="0" applyNumberFormat="1" applyBorder="1" applyAlignment="1" applyProtection="1">
      <alignment/>
      <protection locked="0"/>
    </xf>
    <xf numFmtId="173" fontId="0" fillId="0" borderId="9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14" fontId="5" fillId="0" borderId="10" xfId="0" applyNumberFormat="1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3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2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18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49" fontId="0" fillId="0" borderId="29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72" fontId="0" fillId="0" borderId="31" xfId="0" applyNumberFormat="1" applyBorder="1" applyAlignment="1" applyProtection="1">
      <alignment/>
      <protection hidden="1"/>
    </xf>
    <xf numFmtId="172" fontId="0" fillId="0" borderId="19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173" fontId="0" fillId="0" borderId="0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/>
    </xf>
    <xf numFmtId="173" fontId="0" fillId="0" borderId="36" xfId="0" applyNumberFormat="1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21.140625" style="0" customWidth="1"/>
    <col min="5" max="5" width="9.7109375" style="0" customWidth="1"/>
    <col min="6" max="7" width="9.8515625" style="0" customWidth="1"/>
    <col min="9" max="9" width="6.8515625" style="0" customWidth="1"/>
  </cols>
  <sheetData>
    <row r="1" spans="1:13" ht="15.75">
      <c r="A1" s="16" t="s">
        <v>74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8"/>
    </row>
    <row r="2" spans="1:13" ht="12.75">
      <c r="A2" s="4"/>
      <c r="B2" s="4"/>
      <c r="C2" s="4"/>
      <c r="D2" s="19"/>
      <c r="E2" s="4"/>
      <c r="F2" s="4"/>
      <c r="G2" s="4"/>
      <c r="H2" s="4"/>
      <c r="I2" s="4"/>
      <c r="J2" s="4"/>
      <c r="K2" s="4"/>
      <c r="L2" s="4"/>
      <c r="M2" s="4"/>
    </row>
    <row r="3" spans="1:13" ht="13.5" thickBo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thickBot="1" thickTop="1">
      <c r="A4" s="4"/>
      <c r="B4" s="4" t="s">
        <v>1</v>
      </c>
      <c r="C4" s="4" t="s">
        <v>1</v>
      </c>
      <c r="D4" s="4"/>
      <c r="E4" s="20" t="s">
        <v>2</v>
      </c>
      <c r="F4" s="20" t="s">
        <v>3</v>
      </c>
      <c r="G4" s="21" t="s">
        <v>3</v>
      </c>
      <c r="H4" s="4"/>
      <c r="I4" s="22" t="s">
        <v>4</v>
      </c>
      <c r="J4" s="23"/>
      <c r="K4" s="23"/>
      <c r="L4" s="6"/>
      <c r="M4" s="7"/>
    </row>
    <row r="5" spans="1:13" ht="14.25" thickBot="1" thickTop="1">
      <c r="A5" s="24" t="s">
        <v>5</v>
      </c>
      <c r="B5" s="23" t="s">
        <v>6</v>
      </c>
      <c r="C5" s="25" t="s">
        <v>7</v>
      </c>
      <c r="D5" s="4"/>
      <c r="E5" s="26" t="s">
        <v>8</v>
      </c>
      <c r="F5" s="27" t="s">
        <v>6</v>
      </c>
      <c r="G5" s="28" t="s">
        <v>9</v>
      </c>
      <c r="H5" s="4"/>
      <c r="I5" s="29" t="s">
        <v>10</v>
      </c>
      <c r="J5" s="19"/>
      <c r="K5" s="19"/>
      <c r="L5" s="8"/>
      <c r="M5" s="9"/>
    </row>
    <row r="6" spans="1:13" ht="13.5" thickTop="1">
      <c r="A6" s="29" t="s">
        <v>11</v>
      </c>
      <c r="B6" s="13"/>
      <c r="C6" s="13"/>
      <c r="D6" s="4"/>
      <c r="E6" s="30">
        <v>-0.954</v>
      </c>
      <c r="F6" s="52" t="str">
        <f aca="true" t="shared" si="0" ref="F6:F21">IF(B6=0,$J$43,B6-E6)</f>
        <v>     N/A</v>
      </c>
      <c r="G6" s="52" t="str">
        <f aca="true" t="shared" si="1" ref="G6:G21">IF(C6=0,$J$43,C6-E6)</f>
        <v>     N/A</v>
      </c>
      <c r="H6" s="4"/>
      <c r="I6" s="29" t="s">
        <v>12</v>
      </c>
      <c r="J6" s="19"/>
      <c r="K6" s="19"/>
      <c r="L6" s="8"/>
      <c r="M6" s="9"/>
    </row>
    <row r="7" spans="1:13" ht="12.75">
      <c r="A7" s="29" t="s">
        <v>13</v>
      </c>
      <c r="B7" s="14"/>
      <c r="C7" s="14"/>
      <c r="D7" s="4"/>
      <c r="E7" s="30">
        <v>-11.8342</v>
      </c>
      <c r="F7" s="52" t="str">
        <f t="shared" si="0"/>
        <v>     N/A</v>
      </c>
      <c r="G7" s="52" t="str">
        <f t="shared" si="1"/>
        <v>     N/A</v>
      </c>
      <c r="H7" s="4"/>
      <c r="I7" s="29" t="s">
        <v>14</v>
      </c>
      <c r="J7" s="19"/>
      <c r="K7" s="19"/>
      <c r="L7" s="8"/>
      <c r="M7" s="9"/>
    </row>
    <row r="8" spans="1:13" ht="13.5" thickBot="1">
      <c r="A8" s="29" t="s">
        <v>15</v>
      </c>
      <c r="B8" s="14"/>
      <c r="C8" s="14"/>
      <c r="D8" s="4"/>
      <c r="E8" s="30">
        <v>-11.8342</v>
      </c>
      <c r="F8" s="52" t="str">
        <f>IF(B8=0,$J$43,B8-E8)</f>
        <v>     N/A</v>
      </c>
      <c r="G8" s="52" t="str">
        <f t="shared" si="1"/>
        <v>     N/A</v>
      </c>
      <c r="H8" s="4"/>
      <c r="I8" s="31" t="s">
        <v>16</v>
      </c>
      <c r="J8" s="32"/>
      <c r="K8" s="32"/>
      <c r="L8" s="11"/>
      <c r="M8" s="10"/>
    </row>
    <row r="9" spans="1:13" ht="13.5" thickTop="1">
      <c r="A9" s="29" t="s">
        <v>17</v>
      </c>
      <c r="B9" s="14"/>
      <c r="C9" s="14"/>
      <c r="D9" s="4"/>
      <c r="E9" s="30">
        <v>-25.7741</v>
      </c>
      <c r="F9" s="52" t="str">
        <f t="shared" si="0"/>
        <v>     N/A</v>
      </c>
      <c r="G9" s="52" t="str">
        <f t="shared" si="1"/>
        <v>     N/A</v>
      </c>
      <c r="H9" s="4"/>
      <c r="I9" s="4"/>
      <c r="J9" s="4"/>
      <c r="K9" s="4"/>
      <c r="L9" s="4"/>
      <c r="M9" s="4"/>
    </row>
    <row r="10" spans="1:13" ht="12.75">
      <c r="A10" s="29" t="s">
        <v>18</v>
      </c>
      <c r="B10" s="14"/>
      <c r="C10" s="14"/>
      <c r="D10" s="4"/>
      <c r="E10" s="30">
        <v>-25.8606</v>
      </c>
      <c r="F10" s="52" t="str">
        <f t="shared" si="0"/>
        <v>     N/A</v>
      </c>
      <c r="G10" s="52" t="str">
        <f t="shared" si="1"/>
        <v>     N/A</v>
      </c>
      <c r="H10" s="4"/>
      <c r="I10" s="33"/>
      <c r="J10" s="4"/>
      <c r="K10" s="4"/>
      <c r="L10" s="4"/>
      <c r="M10" s="4"/>
    </row>
    <row r="11" spans="1:12" ht="12.75">
      <c r="A11" s="29" t="s">
        <v>19</v>
      </c>
      <c r="B11" s="14"/>
      <c r="C11" s="14"/>
      <c r="D11" s="4"/>
      <c r="E11" s="30">
        <v>-41.8031</v>
      </c>
      <c r="F11" s="52" t="str">
        <f t="shared" si="0"/>
        <v>     N/A</v>
      </c>
      <c r="G11" s="52" t="str">
        <f t="shared" si="1"/>
        <v>     N/A</v>
      </c>
      <c r="H11" s="4"/>
      <c r="I11" s="54" t="s">
        <v>75</v>
      </c>
      <c r="J11" s="4"/>
      <c r="K11" s="4"/>
      <c r="L11" s="4" t="s">
        <v>76</v>
      </c>
    </row>
    <row r="12" spans="1:13" ht="13.5" thickBot="1">
      <c r="A12" s="29" t="s">
        <v>20</v>
      </c>
      <c r="B12" s="14"/>
      <c r="C12" s="14"/>
      <c r="D12" s="4"/>
      <c r="E12" s="30">
        <v>-41.8031</v>
      </c>
      <c r="F12" s="52" t="str">
        <f t="shared" si="0"/>
        <v>     N/A</v>
      </c>
      <c r="G12" s="52" t="str">
        <f t="shared" si="1"/>
        <v>     N/A</v>
      </c>
      <c r="H12" s="4"/>
      <c r="I12" s="4" t="s">
        <v>43</v>
      </c>
      <c r="J12" t="s">
        <v>44</v>
      </c>
      <c r="K12" s="4" t="s">
        <v>45</v>
      </c>
      <c r="L12" s="4"/>
      <c r="M12" s="4"/>
    </row>
    <row r="13" spans="1:13" ht="13.5" thickBot="1">
      <c r="A13" s="29" t="s">
        <v>21</v>
      </c>
      <c r="B13" s="14"/>
      <c r="C13" s="14"/>
      <c r="D13" s="4"/>
      <c r="E13" s="30">
        <v>-57.8139</v>
      </c>
      <c r="F13" s="52" t="str">
        <f t="shared" si="0"/>
        <v>     N/A</v>
      </c>
      <c r="G13" s="52" t="str">
        <f t="shared" si="1"/>
        <v>     N/A</v>
      </c>
      <c r="H13" s="4"/>
      <c r="I13" s="55"/>
      <c r="J13" s="58">
        <f>SUM(I13-0)</f>
        <v>0</v>
      </c>
      <c r="K13" s="57" t="str">
        <f>IF(J13&gt;0.03,"FAIL",IF(J13&lt;-0.03,"FAIL","PASS"))</f>
        <v>PASS</v>
      </c>
      <c r="L13" s="56"/>
      <c r="M13" s="4"/>
    </row>
    <row r="14" spans="1:13" ht="12.75">
      <c r="A14" s="29" t="s">
        <v>22</v>
      </c>
      <c r="B14" s="14"/>
      <c r="C14" s="14"/>
      <c r="D14" s="4"/>
      <c r="E14" s="30">
        <v>-57.8139</v>
      </c>
      <c r="F14" s="52" t="str">
        <f t="shared" si="0"/>
        <v>     N/A</v>
      </c>
      <c r="G14" s="52" t="str">
        <f t="shared" si="1"/>
        <v>     N/A</v>
      </c>
      <c r="H14" s="4"/>
      <c r="I14" s="4"/>
      <c r="J14" s="4"/>
      <c r="K14" s="4"/>
      <c r="L14" s="4"/>
      <c r="M14" s="4"/>
    </row>
    <row r="15" spans="1:13" ht="12.75">
      <c r="A15" s="29" t="s">
        <v>23</v>
      </c>
      <c r="B15" s="14"/>
      <c r="C15" s="14"/>
      <c r="D15" s="4"/>
      <c r="E15" s="30">
        <v>-61.726</v>
      </c>
      <c r="F15" s="52" t="str">
        <f t="shared" si="0"/>
        <v>     N/A</v>
      </c>
      <c r="G15" s="52" t="str">
        <f t="shared" si="1"/>
        <v>     N/A</v>
      </c>
      <c r="H15" s="4"/>
      <c r="I15" s="4"/>
      <c r="J15" s="4"/>
      <c r="K15" s="4"/>
      <c r="L15" s="4"/>
      <c r="M15" s="4"/>
    </row>
    <row r="16" spans="1:13" ht="12.75">
      <c r="A16" s="62" t="s">
        <v>61</v>
      </c>
      <c r="B16" s="63"/>
      <c r="C16" s="63"/>
      <c r="D16" s="4"/>
      <c r="E16" s="64">
        <v>-0.954</v>
      </c>
      <c r="F16" s="65" t="str">
        <f t="shared" si="0"/>
        <v>     N/A</v>
      </c>
      <c r="G16" s="65" t="str">
        <f t="shared" si="1"/>
        <v>     N/A</v>
      </c>
      <c r="H16" s="4"/>
      <c r="I16" s="4"/>
      <c r="J16" s="4"/>
      <c r="K16" s="4"/>
      <c r="L16" s="4"/>
      <c r="M16" s="4"/>
    </row>
    <row r="17" spans="1:13" ht="12.75">
      <c r="A17" s="29" t="s">
        <v>62</v>
      </c>
      <c r="B17" s="14"/>
      <c r="C17" s="14"/>
      <c r="D17" s="4"/>
      <c r="E17" s="30">
        <v>-11.8342</v>
      </c>
      <c r="F17" s="52" t="str">
        <f t="shared" si="0"/>
        <v>     N/A</v>
      </c>
      <c r="G17" s="52" t="str">
        <f t="shared" si="1"/>
        <v>     N/A</v>
      </c>
      <c r="H17" s="4"/>
      <c r="I17" s="4"/>
      <c r="J17" s="4"/>
      <c r="K17" s="4"/>
      <c r="L17" s="4"/>
      <c r="M17" s="4"/>
    </row>
    <row r="18" spans="1:13" ht="12.75">
      <c r="A18" s="29" t="s">
        <v>57</v>
      </c>
      <c r="B18" s="14"/>
      <c r="C18" s="14"/>
      <c r="D18" s="4"/>
      <c r="E18" s="30">
        <v>-11.8342</v>
      </c>
      <c r="F18" s="52" t="str">
        <f t="shared" si="0"/>
        <v>     N/A</v>
      </c>
      <c r="G18" s="52" t="str">
        <f t="shared" si="1"/>
        <v>     N/A</v>
      </c>
      <c r="H18" s="4"/>
      <c r="I18" s="4"/>
      <c r="J18" s="4"/>
      <c r="K18" s="4"/>
      <c r="L18" s="4"/>
      <c r="M18" s="4"/>
    </row>
    <row r="19" spans="1:13" ht="12.75">
      <c r="A19" s="29" t="s">
        <v>58</v>
      </c>
      <c r="B19" s="14"/>
      <c r="C19" s="14"/>
      <c r="D19" s="4"/>
      <c r="E19" s="30">
        <v>-16.8965</v>
      </c>
      <c r="F19" s="52" t="str">
        <f t="shared" si="0"/>
        <v>     N/A</v>
      </c>
      <c r="G19" s="52" t="str">
        <f t="shared" si="1"/>
        <v>     N/A</v>
      </c>
      <c r="H19" s="4"/>
      <c r="I19" s="4"/>
      <c r="J19" s="4"/>
      <c r="K19" s="4"/>
      <c r="L19" s="4"/>
      <c r="M19" s="4"/>
    </row>
    <row r="20" spans="1:13" ht="12.75">
      <c r="A20" s="29" t="s">
        <v>59</v>
      </c>
      <c r="B20" s="14"/>
      <c r="C20" s="14"/>
      <c r="D20" s="4"/>
      <c r="E20" s="30">
        <v>-16.8965</v>
      </c>
      <c r="F20" s="52" t="str">
        <f t="shared" si="0"/>
        <v>     N/A</v>
      </c>
      <c r="G20" s="52" t="str">
        <f t="shared" si="1"/>
        <v>     N/A</v>
      </c>
      <c r="H20" s="4"/>
      <c r="I20" s="4"/>
      <c r="J20" s="4"/>
      <c r="K20" s="4"/>
      <c r="L20" s="4"/>
      <c r="M20" s="4"/>
    </row>
    <row r="21" spans="1:13" ht="13.5" thickBot="1">
      <c r="A21" s="29" t="s">
        <v>60</v>
      </c>
      <c r="B21" s="15"/>
      <c r="C21" s="15"/>
      <c r="D21" s="4"/>
      <c r="E21" s="34">
        <v>-25.7741</v>
      </c>
      <c r="F21" s="53" t="str">
        <f t="shared" si="0"/>
        <v>     N/A</v>
      </c>
      <c r="G21" s="53" t="str">
        <f t="shared" si="1"/>
        <v>     N/A</v>
      </c>
      <c r="H21" s="4"/>
      <c r="I21" s="4"/>
      <c r="J21" s="4"/>
      <c r="K21" s="4"/>
      <c r="L21" s="4"/>
      <c r="M21" s="4"/>
    </row>
    <row r="22" spans="1:13" ht="13.5" thickTop="1">
      <c r="A22" s="19"/>
      <c r="B22" s="59"/>
      <c r="C22" s="59"/>
      <c r="D22" s="4"/>
      <c r="E22" s="60"/>
      <c r="F22" s="61"/>
      <c r="G22" s="61"/>
      <c r="H22" s="4"/>
      <c r="I22" s="4"/>
      <c r="J22" s="4"/>
      <c r="K22" s="4"/>
      <c r="L22" s="4"/>
      <c r="M22" s="4"/>
    </row>
    <row r="23" spans="1:13" ht="12.75">
      <c r="A23" s="35"/>
      <c r="B23" s="36"/>
      <c r="C23" s="36"/>
      <c r="D23" s="36"/>
      <c r="E23" s="19"/>
      <c r="F23" s="19"/>
      <c r="G23" s="19"/>
      <c r="H23" s="19"/>
      <c r="I23" s="19"/>
      <c r="J23" s="19"/>
      <c r="K23" s="19"/>
      <c r="L23" s="4"/>
      <c r="M23" s="4"/>
    </row>
    <row r="24" spans="1:13" ht="12.75">
      <c r="A24" s="37"/>
      <c r="B24" s="38"/>
      <c r="C24" s="39" t="s">
        <v>24</v>
      </c>
      <c r="D24" s="40"/>
      <c r="E24" s="38"/>
      <c r="F24" s="37" t="s">
        <v>25</v>
      </c>
      <c r="G24" s="38"/>
      <c r="H24" s="21"/>
      <c r="I24" s="38"/>
      <c r="J24" s="37" t="s">
        <v>26</v>
      </c>
      <c r="K24" s="21"/>
      <c r="L24" s="4"/>
      <c r="M24" s="4"/>
    </row>
    <row r="25" spans="1:13" ht="12.75">
      <c r="A25" s="41"/>
      <c r="B25" s="42"/>
      <c r="C25" s="43" t="s">
        <v>27</v>
      </c>
      <c r="D25" s="43" t="s">
        <v>7</v>
      </c>
      <c r="E25" s="44"/>
      <c r="F25" s="41" t="s">
        <v>28</v>
      </c>
      <c r="G25" s="44"/>
      <c r="H25" s="28"/>
      <c r="I25" s="44"/>
      <c r="J25" s="43" t="s">
        <v>6</v>
      </c>
      <c r="K25" s="43" t="s">
        <v>9</v>
      </c>
      <c r="L25" s="12"/>
      <c r="M25" s="12"/>
    </row>
    <row r="26" spans="1:13" ht="12.75">
      <c r="A26" s="35" t="s">
        <v>29</v>
      </c>
      <c r="B26" s="45"/>
      <c r="C26" s="52" t="str">
        <f>IF($B$6=0,$J$43,F6)</f>
        <v>     N/A</v>
      </c>
      <c r="D26" s="52" t="str">
        <f>IF($C$6=0,$J$43,G6)</f>
        <v>     N/A</v>
      </c>
      <c r="E26" s="4"/>
      <c r="F26" s="47" t="s">
        <v>46</v>
      </c>
      <c r="G26" s="4"/>
      <c r="H26" s="46"/>
      <c r="I26" s="19"/>
      <c r="J26" s="49" t="str">
        <f>IF($B$6=0,$J$43,IF($F$6&gt;0.02,"FAIL",IF($F$6&gt;=-0.02,"PASS",IF($F$6&lt;-0.02,"FAIL"))))</f>
        <v>     N/A</v>
      </c>
      <c r="K26" s="49" t="str">
        <f>IF($C$6=0,$J$43,IF($G$6&gt;0.02,"FAIL",IF($G$6&gt;=-0.02,"PASS",IF($G$6&lt;-0.02,"FAIL"))))</f>
        <v>     N/A</v>
      </c>
      <c r="L26" s="12"/>
      <c r="M26" s="12"/>
    </row>
    <row r="27" spans="1:13" ht="12.75">
      <c r="A27" s="35" t="s">
        <v>30</v>
      </c>
      <c r="B27" s="45"/>
      <c r="C27" s="52" t="str">
        <f>IF($B$6=0,$J$43,IF($B$7=0,$J$43,F6-F7))</f>
        <v>     N/A</v>
      </c>
      <c r="D27" s="52" t="str">
        <f>IF($C$6=0,$J$43,IF($C$7=0,$J$43,G6-G7))</f>
        <v>     N/A</v>
      </c>
      <c r="E27" s="4"/>
      <c r="F27" s="47" t="s">
        <v>47</v>
      </c>
      <c r="G27" s="4"/>
      <c r="H27" s="46"/>
      <c r="I27" s="19"/>
      <c r="J27" s="50" t="str">
        <f>IF($B$6=0,$J$43,IF($B$7=0,$J$43,IF($F$6-$F$7&gt;0.04,"FAIL",IF($F$6-$F$7&gt;=-0.04,"PASS",IF($F$6-$F$7&lt;-0.04,"FAIL")))))</f>
        <v>     N/A</v>
      </c>
      <c r="K27" s="50" t="str">
        <f>IF($C$6=0,$J$43,IF($C$7=0,$J$43,IF($G$6-$G$7&gt;0.04,"FAIL",IF($G$6-$G$7&gt;=-0.04,"PASS",IF($G$6-$G$7&lt;-0.04,"FAIL")))))</f>
        <v>     N/A</v>
      </c>
      <c r="L27" s="12"/>
      <c r="M27" s="12"/>
    </row>
    <row r="28" spans="1:13" ht="12.75">
      <c r="A28" s="35" t="s">
        <v>31</v>
      </c>
      <c r="B28" s="45"/>
      <c r="C28" s="52" t="str">
        <f>IF($B$7=0,$J$43,IF($B$8=0,$J$43,F7-F8))</f>
        <v>     N/A</v>
      </c>
      <c r="D28" s="52" t="str">
        <f>IF($C$7=0,$J$43,IF($C$8=0,$J$43,G7-G8))</f>
        <v>     N/A</v>
      </c>
      <c r="E28" s="4"/>
      <c r="F28" s="47" t="s">
        <v>48</v>
      </c>
      <c r="G28" s="4"/>
      <c r="H28" s="46"/>
      <c r="I28" s="19"/>
      <c r="J28" s="50" t="str">
        <f>IF($B$7=0,$J$43,IF($B$8=0,$J$43,IF($F$7-$F$8&gt;0.03,"FAIL",IF($F$7-$F$8&gt;=-0.03,"PASS",IF($F$7-$F$8&lt;-0.03,"FAIL")))))</f>
        <v>     N/A</v>
      </c>
      <c r="K28" s="50" t="str">
        <f>IF($C$7=0,$J$43,IF($C$8=0,$J$43,IF($G$7-$G$8&gt;0.03,"FAIL",IF($G$7-$G$8&gt;=-0.03,"PASS",IF($G$7-$G$8&lt;-0.03,"FAIL")))))</f>
        <v>     N/A</v>
      </c>
      <c r="L28" s="12"/>
      <c r="M28" s="12"/>
    </row>
    <row r="29" spans="1:13" ht="12.75">
      <c r="A29" s="35" t="s">
        <v>32</v>
      </c>
      <c r="B29" s="45"/>
      <c r="C29" s="52" t="str">
        <f>IF($B$8=0,$J$43,IF($B$9=0,$J$43,F8-F9))</f>
        <v>     N/A</v>
      </c>
      <c r="D29" s="52" t="str">
        <f>IF($C$8=0,$J$43,IF($C$9=0,$J$43,G8-G9))</f>
        <v>     N/A</v>
      </c>
      <c r="E29" s="4"/>
      <c r="F29" s="47" t="s">
        <v>49</v>
      </c>
      <c r="G29" s="4"/>
      <c r="H29" s="46"/>
      <c r="I29" s="19"/>
      <c r="J29" s="50" t="str">
        <f>IF($B$8=0,$J$43,IF($B$9=0,$J$43,IF($F$8-$F$9&gt;0.04,"FAIL",IF($F$8-$F$9&gt;=-0.04,"PASS",IF($F$8-$F$9&lt;-0.04,"FAIL",)))))</f>
        <v>     N/A</v>
      </c>
      <c r="K29" s="50" t="str">
        <f>IF($C$8=0,$J$43,IF($C$9=0,$J$43,IF($G$8-$G$9&gt;0.04,"FAIL",IF($G$8-$G$9&gt;=-0.04,"PASS",IF($G$8-$G$9&lt;-0.04,"FAIL",)))))</f>
        <v>     N/A</v>
      </c>
      <c r="L29" s="12"/>
      <c r="M29" s="12"/>
    </row>
    <row r="30" spans="1:13" ht="12.75">
      <c r="A30" s="35" t="s">
        <v>33</v>
      </c>
      <c r="B30" s="45"/>
      <c r="C30" s="52" t="str">
        <f>IF($B$9=0,$J$43,IF($B$10=0,$J$43,F9-F10))</f>
        <v>     N/A</v>
      </c>
      <c r="D30" s="52" t="str">
        <f>IF($C$9=0,$J$43,IF($C$10=0,$J$43,G9-G10))</f>
        <v>     N/A</v>
      </c>
      <c r="E30" s="4"/>
      <c r="F30" s="47" t="s">
        <v>50</v>
      </c>
      <c r="G30" s="4"/>
      <c r="H30" s="46"/>
      <c r="I30" s="4"/>
      <c r="J30" s="50" t="str">
        <f>IF($B$9=0,$J$43,IF($B$10=0,$J$43,IF($F$9-$F$10&gt;0.03,"FAIL",IF($F$9-$F$10&gt;=-0.03,"PASS",IF($F$9-$F$10&lt;-0.03,"FAIL")))))</f>
        <v>     N/A</v>
      </c>
      <c r="K30" s="50" t="str">
        <f>IF($C$9=0,$J$43,IF($C$10=0,$J$43,IF($G$9-$G$10&gt;0.03,"FAIL",IF($G$9-$G$10&gt;=-0.03,"PASS",IF($G$9-$G$10&lt;-0.03,"FAIL")))))</f>
        <v>     N/A</v>
      </c>
      <c r="L30" s="4"/>
      <c r="M30" s="4"/>
    </row>
    <row r="31" spans="1:13" ht="12.75">
      <c r="A31" s="35" t="s">
        <v>34</v>
      </c>
      <c r="B31" s="45"/>
      <c r="C31" s="52" t="str">
        <f>IF($B$10=0,$J$43,F10)</f>
        <v>     N/A</v>
      </c>
      <c r="D31" s="52" t="str">
        <f>IF($C$10=0,$J$43,G10)</f>
        <v>     N/A</v>
      </c>
      <c r="E31" s="4"/>
      <c r="F31" s="47" t="s">
        <v>51</v>
      </c>
      <c r="G31" s="4"/>
      <c r="H31" s="46"/>
      <c r="I31" s="4"/>
      <c r="J31" s="50" t="str">
        <f>IF($B$10=0,$J$43,IF($F$10&gt;0.02,"FAIL",IF($F$10&gt;=-0.02,"PASS",IF($F$10&lt;-0.02,"FAIL"))))</f>
        <v>     N/A</v>
      </c>
      <c r="K31" s="50" t="str">
        <f>IF($C$10=0,$J$43,IF($G$10&gt;0.02,"FAIL",IF($G$10&gt;=-0.02,"PASS",IF($G$10&lt;-0.02,"FAIL"))))</f>
        <v>     N/A</v>
      </c>
      <c r="L31" s="4"/>
      <c r="M31" s="4"/>
    </row>
    <row r="32" spans="1:13" ht="12.75">
      <c r="A32" s="35" t="s">
        <v>35</v>
      </c>
      <c r="B32" s="45"/>
      <c r="C32" s="52" t="str">
        <f>IF($B$10=0,$J$43,IF($B$11=0,$J$43,F10-F11))</f>
        <v>     N/A</v>
      </c>
      <c r="D32" s="52" t="str">
        <f>IF($C$10=0,$J$43,IF($C$11=0,$J$43,G10-G11))</f>
        <v>     N/A</v>
      </c>
      <c r="E32" s="4"/>
      <c r="F32" s="47" t="s">
        <v>52</v>
      </c>
      <c r="G32" s="4"/>
      <c r="H32" s="46"/>
      <c r="I32" s="4"/>
      <c r="J32" s="50" t="str">
        <f>IF($B$10=0,$J$43,IF($B$11=0,$J$43,IF($F$10-$F$11&gt;0.04,"FAIL",IF($F$10-$F$11&gt;=-0.04,"PASS",IF($F$10-$F$11&lt;-0.04,"FAIL")))))</f>
        <v>     N/A</v>
      </c>
      <c r="K32" s="50" t="str">
        <f>IF($C$10=0,$J$43,IF($C$11=0,$J$43,IF($G$10-$G$11&gt;0.04,"FAIL",IF($G$10-$G$11&gt;=-0.04,"PASS",IF($G$10-$G$11&lt;-0.04,"FAIL")))))</f>
        <v>     N/A</v>
      </c>
      <c r="L32" s="4"/>
      <c r="M32" s="4"/>
    </row>
    <row r="33" spans="1:13" ht="12.75">
      <c r="A33" s="35" t="s">
        <v>36</v>
      </c>
      <c r="B33" s="45"/>
      <c r="C33" s="52" t="str">
        <f>IF($B$11=0,$J$43,IF($B$12=0,$J$43,F11-F12))</f>
        <v>     N/A</v>
      </c>
      <c r="D33" s="52" t="str">
        <f>IF($C$11=0,$J$43,IF($C$12=0,$J$43,G11-G12))</f>
        <v>     N/A</v>
      </c>
      <c r="E33" s="4"/>
      <c r="F33" s="47" t="s">
        <v>53</v>
      </c>
      <c r="G33" s="4"/>
      <c r="H33" s="46"/>
      <c r="I33" s="4"/>
      <c r="J33" s="50" t="str">
        <f>IF($B$11=0,$J$43,IF($B$12=0,$J$43,IF($F$11-$F$12&gt;0.03,"FAIL",IF($F$11-$F$12&gt;=-0.03,"PASS",IF($F$11-$F$12&lt;-0.03,"FAIL")))))</f>
        <v>     N/A</v>
      </c>
      <c r="K33" s="50" t="str">
        <f>IF($C$11=0,$J$43,IF($C$12=0,$J$43,IF($G$11-$G$12&gt;0.03,"FAIL",IF($G$11-$G$12&gt;=-0.03,"PASS",IF($G$11-$G$12&lt;-0.03,"FAIL")))))</f>
        <v>     N/A</v>
      </c>
      <c r="L33" s="4"/>
      <c r="M33" s="4"/>
    </row>
    <row r="34" spans="1:13" ht="12.75">
      <c r="A34" s="35" t="s">
        <v>37</v>
      </c>
      <c r="B34" s="45"/>
      <c r="C34" s="52" t="str">
        <f>IF($B$12=0,$J$43,IF($B$13=0,$J$43,F12-F13))</f>
        <v>     N/A</v>
      </c>
      <c r="D34" s="52" t="str">
        <f>IF($C$12=0,$J$43,IF($C$13=0,$J$43,G12-G13))</f>
        <v>     N/A</v>
      </c>
      <c r="E34" s="4"/>
      <c r="F34" s="47" t="s">
        <v>54</v>
      </c>
      <c r="G34" s="4"/>
      <c r="H34" s="46"/>
      <c r="I34" s="4"/>
      <c r="J34" s="50" t="str">
        <f>IF($B$12=0,$J$43,IF($B$13=0,$J$43,IF($F$12-$F$13&gt;0.04,"FAIL",IF($F$12-$F$13&gt;=-0.04,"PASS",IF($F$12-$F$13&lt;-0.04,"FAIL")))))</f>
        <v>     N/A</v>
      </c>
      <c r="K34" s="50" t="str">
        <f>IF($C$12=0,$J$43,IF($C$13=0,$J$43,IF($G$12-$G$13&gt;0.04,"FAIL",IF($G$12-$G$13&gt;=-0.04,"PASS",IF($G$12-$G$13&lt;-0.04,"FAIL")))))</f>
        <v>     N/A</v>
      </c>
      <c r="L34" s="4"/>
      <c r="M34" s="4"/>
    </row>
    <row r="35" spans="1:13" ht="12.75">
      <c r="A35" s="35" t="s">
        <v>38</v>
      </c>
      <c r="B35" s="45"/>
      <c r="C35" s="52" t="str">
        <f>IF($B$13=0,$J$43,IF($B$14=0,$J$43,F13-F14))</f>
        <v>     N/A</v>
      </c>
      <c r="D35" s="52" t="str">
        <f>IF($C$13=0,$J$43,IF($C$14=0,$J$43,G13-G14))</f>
        <v>     N/A</v>
      </c>
      <c r="E35" s="4"/>
      <c r="F35" s="47" t="s">
        <v>55</v>
      </c>
      <c r="G35" s="4"/>
      <c r="H35" s="46"/>
      <c r="I35" s="4"/>
      <c r="J35" s="50" t="str">
        <f>IF($B$13=0,$J$43,IF($B$14=0,$J$43,IF($F$13-$F$14&gt;0.03,"FAIL",IF($F$13-$F$14&gt;=-0.03,"PASS",IF($F$13-$F$14&lt;-0.03,"FAIL")))))</f>
        <v>     N/A</v>
      </c>
      <c r="K35" s="50" t="str">
        <f>IF($C$13=0,$J$43,IF($C$14=0,$J$43,IF($G$13-$G$14&gt;0.03,"FAIL",IF($G$13-$G$14&gt;=-0.03,"PASS",IF($G$13-$G$14&lt;-0.03,"FAIL")))))</f>
        <v>     N/A</v>
      </c>
      <c r="L35" s="4"/>
      <c r="M35" s="4"/>
    </row>
    <row r="36" spans="1:13" ht="12.75">
      <c r="A36" s="41" t="s">
        <v>39</v>
      </c>
      <c r="B36" s="42"/>
      <c r="C36" s="53" t="str">
        <f>IF($B$14=0,$J$43,IF($B$15=0,$J$43,F14-F15))</f>
        <v>     N/A</v>
      </c>
      <c r="D36" s="53" t="str">
        <f>IF($C$14=0,$J$43,IF($C$15=0,$J$43,G14-G15))</f>
        <v>     N/A</v>
      </c>
      <c r="E36" s="44"/>
      <c r="F36" s="48" t="s">
        <v>56</v>
      </c>
      <c r="G36" s="44"/>
      <c r="H36" s="28"/>
      <c r="I36" s="44"/>
      <c r="J36" s="51" t="str">
        <f>IF($B$14=0,$J$43,IF($B$15=0,$J$43,IF($F$14-$F$15&gt;0.04,"FAIL",IF($F$14-$F$15&gt;=-0.04,"PASS",IF($F$14-$F$15&lt;-0.04,"FAIL")))))</f>
        <v>     N/A</v>
      </c>
      <c r="K36" s="51" t="str">
        <f>IF($C$14=0,$J$43,IF($C$15=0,$J$43,IF($G$14-$G$15&gt;0.04,"FAIL",IF($G$14-$G$15&gt;=-0.04,"PASS",IF($G$14-$G$15&lt;-0.04,"FAIL")))))</f>
        <v>     N/A</v>
      </c>
      <c r="L36" s="4"/>
      <c r="M36" s="4"/>
    </row>
    <row r="37" spans="1:13" ht="12.75">
      <c r="A37" s="35" t="s">
        <v>63</v>
      </c>
      <c r="B37" s="45"/>
      <c r="C37" s="52" t="str">
        <f>IF($B$16=0,$J$43,F16)</f>
        <v>     N/A</v>
      </c>
      <c r="D37" s="52" t="str">
        <f>IF($C$16=0,$J$43,G16)</f>
        <v>     N/A</v>
      </c>
      <c r="E37" s="4"/>
      <c r="F37" s="47" t="s">
        <v>68</v>
      </c>
      <c r="G37" s="4"/>
      <c r="H37" s="46"/>
      <c r="I37" s="4"/>
      <c r="J37" s="50" t="str">
        <f>IF($B$16=0,$J$43,IF($F$16&gt;0.03,"FAIL",IF($F$16&gt;=-0.03,"PASS",IF($F$16&lt;-0.03,"FAIL"))))</f>
        <v>     N/A</v>
      </c>
      <c r="K37" s="50" t="str">
        <f>IF($C$16=0,$J$43,IF($G$16&gt;0.03,"FAIL",IF($G$16&gt;=-0.03,"PASS",IF($G$16&lt;-0.03,"FAIL"))))</f>
        <v>     N/A</v>
      </c>
      <c r="L37" s="4"/>
      <c r="M37" s="4"/>
    </row>
    <row r="38" spans="1:13" ht="12.75">
      <c r="A38" s="35" t="s">
        <v>64</v>
      </c>
      <c r="B38" s="45"/>
      <c r="C38" s="52" t="str">
        <f>IF($B$18=0,$J$43,F18)</f>
        <v>     N/A</v>
      </c>
      <c r="D38" s="52" t="str">
        <f>IF($C$18=0,$J$43,G18)</f>
        <v>     N/A</v>
      </c>
      <c r="E38" s="4"/>
      <c r="F38" s="47" t="s">
        <v>69</v>
      </c>
      <c r="G38" s="4"/>
      <c r="H38" s="46"/>
      <c r="I38" s="4"/>
      <c r="J38" s="50" t="str">
        <f>IF($B$18=0,$J$43,IF($F$18&gt;0.03,"FAIL",IF($F$18&gt;=-0.03,"PASS",IF($F$18&lt;-0.03,"FAIL"))))</f>
        <v>     N/A</v>
      </c>
      <c r="K38" s="50" t="str">
        <f>IF($C$18=0,$J$43,IF($G$18&gt;0.03,"FAIL",IF($G$18&gt;=-0.03,"PASS",IF($G$18&lt;-0.03,"FAIL"))))</f>
        <v>     N/A</v>
      </c>
      <c r="L38" s="4"/>
      <c r="M38" s="4"/>
    </row>
    <row r="39" spans="1:13" ht="12.75">
      <c r="A39" s="35" t="s">
        <v>65</v>
      </c>
      <c r="B39" s="45"/>
      <c r="C39" s="52" t="str">
        <f>IF($B$18=0,$J$43,IF($B$19=0,$J$43,F18-F19))</f>
        <v>     N/A</v>
      </c>
      <c r="D39" s="52" t="str">
        <f>IF($C$18=0,$J$43,IF($C$19=0,$J$43,G18-G19))</f>
        <v>     N/A</v>
      </c>
      <c r="E39" s="4"/>
      <c r="F39" s="47" t="s">
        <v>71</v>
      </c>
      <c r="G39" s="4"/>
      <c r="H39" s="46"/>
      <c r="I39" s="4"/>
      <c r="J39" s="50" t="str">
        <f>IF($B$18=0,$J$43,IF($B$19=0,$J$43,IF($F$18-$F$19&gt;0.085,"FAIL",IF($F$18-$F$19&gt;=-0.085,"PASS",IF($F$18-$F$19&lt;-0.085,"FAIL")))))</f>
        <v>     N/A</v>
      </c>
      <c r="K39" s="50" t="str">
        <f>IF($C$18=0,$J$43,IF($C$19=0,$J$43,IF($G$18-$G$19&gt;0.085,"FAIL",IF($G$18-$G$19&gt;=-0.085,"PASS",IF($G$18-$G$19&lt;-0.085,"FAIL")))))</f>
        <v>     N/A</v>
      </c>
      <c r="L39" s="4"/>
      <c r="M39" s="4"/>
    </row>
    <row r="40" spans="1:13" ht="12.75">
      <c r="A40" s="35" t="s">
        <v>66</v>
      </c>
      <c r="B40" s="45"/>
      <c r="C40" s="52" t="str">
        <f>IF($B$20=0,$J$43,F20)</f>
        <v>     N/A</v>
      </c>
      <c r="D40" s="52" t="str">
        <f>IF($C$20=0,$J$43,G20)</f>
        <v>     N/A</v>
      </c>
      <c r="E40" s="4"/>
      <c r="F40" s="47" t="s">
        <v>72</v>
      </c>
      <c r="G40" s="4"/>
      <c r="H40" s="46"/>
      <c r="I40" s="4"/>
      <c r="J40" s="50" t="str">
        <f>IF($B$20=0,$J$43,IF($F$20&gt;0.05,"FAIL",IF($F$20&gt;=-0.05,"PASS",IF($F$20&lt;-0.05,"FAIL"))))</f>
        <v>     N/A</v>
      </c>
      <c r="K40" s="50" t="str">
        <f>IF($C$20=0,$J$43,IF($G$20&gt;0.05,"FAIL",IF($G$20&gt;=-0.05,"PASS",IF($G$20&lt;-0.05,"FAIL"))))</f>
        <v>     N/A</v>
      </c>
      <c r="L40" s="4"/>
      <c r="M40" s="4"/>
    </row>
    <row r="41" spans="1:13" ht="12.75">
      <c r="A41" s="41" t="s">
        <v>67</v>
      </c>
      <c r="B41" s="42"/>
      <c r="C41" s="53" t="str">
        <f>IF($B$20=0,$J$43,IF($B$21=0,$J$43,F20-F21))</f>
        <v>     N/A</v>
      </c>
      <c r="D41" s="53" t="str">
        <f>IF($C$20=0,$J$43,IF($C$21=0,$J$43,G20-G21))</f>
        <v>     N/A</v>
      </c>
      <c r="E41" s="44"/>
      <c r="F41" s="48" t="s">
        <v>70</v>
      </c>
      <c r="G41" s="44"/>
      <c r="H41" s="28"/>
      <c r="I41" s="44"/>
      <c r="J41" s="51" t="str">
        <f>IF($B$20=0,$J$43,IF($B$21=0,$J$43,IF($F$20-$F$21&gt;0.18,"FAIL",IF($F$20-$F$21&gt;=-0.18,"PASS",IF($F$20-$F$21&lt;-0.18,"FAIL")))))</f>
        <v>     N/A</v>
      </c>
      <c r="K41" s="51" t="str">
        <f>IF($C$20=0,$J$43,IF($C$21=0,$J$43,IF($G$20-$G$21&gt;0.18,"FAIL",IF($G$20-$G$21&gt;=-0.18,"PASS",IF($G$20-$G$21&lt;-0.18,"FAIL")))))</f>
        <v>     N/A</v>
      </c>
      <c r="L41" s="4"/>
      <c r="M41" s="4"/>
    </row>
    <row r="42" spans="1:13" ht="12.7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40</v>
      </c>
      <c r="B43" s="5"/>
      <c r="C43" s="4"/>
      <c r="D43" s="4"/>
      <c r="E43" s="4"/>
      <c r="F43" s="4"/>
      <c r="G43" s="4"/>
      <c r="H43" s="4"/>
      <c r="I43" s="4"/>
      <c r="J43" s="4" t="s">
        <v>41</v>
      </c>
      <c r="K43" s="4" t="s">
        <v>42</v>
      </c>
      <c r="L43" s="4"/>
      <c r="M43" s="4"/>
    </row>
    <row r="44" spans="2:13" ht="12.75">
      <c r="B44" s="3"/>
      <c r="C44" s="2"/>
      <c r="D44" s="2"/>
      <c r="E44" s="2"/>
      <c r="F44" s="2"/>
      <c r="G44" s="2"/>
      <c r="H44" s="2"/>
      <c r="I44" s="2"/>
      <c r="L44" s="2"/>
      <c r="M44" s="2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printOptions gridLines="1"/>
  <pageMargins left="0.551181102362205" right="0.94488188976378" top="1.41732283464567" bottom="0.866141732283465" header="0.511811023622047" footer="0.511811023622047"/>
  <pageSetup fitToHeight="1" fitToWidth="1" horizontalDpi="600" verticalDpi="600" orientation="landscape" paperSize="9" scale="78" r:id="rId1"/>
  <headerFooter alignWithMargins="0">
    <oddHeader xml:space="preserve">&amp;RDOCUMENT  49424.XLS
REV  C  
PAGE 1 OF 2  </oddHeader>
  </headerFooter>
  <ignoredErrors>
    <ignoredError sqref="C40:D40 J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L11" sqref="L11"/>
    </sheetView>
  </sheetViews>
  <sheetFormatPr defaultColWidth="9.140625" defaultRowHeight="12.75"/>
  <cols>
    <col min="1" max="1" width="21.140625" style="0" customWidth="1"/>
    <col min="5" max="5" width="9.7109375" style="0" customWidth="1"/>
    <col min="6" max="7" width="9.8515625" style="0" customWidth="1"/>
    <col min="9" max="9" width="6.8515625" style="0" customWidth="1"/>
  </cols>
  <sheetData>
    <row r="1" spans="1:13" ht="15.75">
      <c r="A1" s="16" t="s">
        <v>73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8"/>
    </row>
    <row r="2" spans="1:13" ht="12.75">
      <c r="A2" s="4"/>
      <c r="B2" s="4"/>
      <c r="C2" s="4"/>
      <c r="D2" s="19"/>
      <c r="E2" s="4"/>
      <c r="F2" s="4"/>
      <c r="G2" s="4"/>
      <c r="H2" s="4"/>
      <c r="I2" s="4"/>
      <c r="J2" s="4"/>
      <c r="K2" s="4"/>
      <c r="L2" s="4"/>
      <c r="M2" s="4"/>
    </row>
    <row r="3" spans="1:13" ht="13.5" thickBo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thickBot="1" thickTop="1">
      <c r="A4" s="4"/>
      <c r="B4" s="4" t="s">
        <v>1</v>
      </c>
      <c r="C4" s="4" t="s">
        <v>1</v>
      </c>
      <c r="D4" s="4"/>
      <c r="E4" s="20" t="s">
        <v>2</v>
      </c>
      <c r="F4" s="20" t="s">
        <v>3</v>
      </c>
      <c r="G4" s="21" t="s">
        <v>3</v>
      </c>
      <c r="H4" s="4"/>
      <c r="I4" s="22" t="s">
        <v>4</v>
      </c>
      <c r="J4" s="23"/>
      <c r="K4" s="23"/>
      <c r="L4" s="6"/>
      <c r="M4" s="7"/>
    </row>
    <row r="5" spans="1:13" ht="14.25" thickBot="1" thickTop="1">
      <c r="A5" s="24" t="s">
        <v>5</v>
      </c>
      <c r="B5" s="23" t="s">
        <v>6</v>
      </c>
      <c r="C5" s="25" t="s">
        <v>7</v>
      </c>
      <c r="D5" s="4"/>
      <c r="E5" s="26" t="s">
        <v>8</v>
      </c>
      <c r="F5" s="27" t="s">
        <v>6</v>
      </c>
      <c r="G5" s="28" t="s">
        <v>9</v>
      </c>
      <c r="H5" s="4"/>
      <c r="I5" s="29" t="s">
        <v>10</v>
      </c>
      <c r="J5" s="19"/>
      <c r="K5" s="19"/>
      <c r="L5" s="8"/>
      <c r="M5" s="9"/>
    </row>
    <row r="6" spans="1:13" ht="13.5" thickTop="1">
      <c r="A6" s="29" t="s">
        <v>11</v>
      </c>
      <c r="B6" s="13"/>
      <c r="C6" s="13"/>
      <c r="D6" s="4"/>
      <c r="E6" s="30">
        <v>-0.954</v>
      </c>
      <c r="F6" s="52" t="str">
        <f aca="true" t="shared" si="0" ref="F6:F21">IF(B6=0,$J$43,B6-E6)</f>
        <v>     N/A</v>
      </c>
      <c r="G6" s="52" t="str">
        <f aca="true" t="shared" si="1" ref="G6:G21">IF(C6=0,$J$43,C6-E6)</f>
        <v>     N/A</v>
      </c>
      <c r="H6" s="4"/>
      <c r="I6" s="29" t="s">
        <v>12</v>
      </c>
      <c r="J6" s="19"/>
      <c r="K6" s="19"/>
      <c r="L6" s="8"/>
      <c r="M6" s="9"/>
    </row>
    <row r="7" spans="1:13" ht="12.75">
      <c r="A7" s="29" t="s">
        <v>13</v>
      </c>
      <c r="B7" s="14"/>
      <c r="C7" s="14"/>
      <c r="D7" s="4"/>
      <c r="E7" s="30">
        <v>-11.8342</v>
      </c>
      <c r="F7" s="52" t="str">
        <f t="shared" si="0"/>
        <v>     N/A</v>
      </c>
      <c r="G7" s="52" t="str">
        <f t="shared" si="1"/>
        <v>     N/A</v>
      </c>
      <c r="H7" s="4"/>
      <c r="I7" s="29" t="s">
        <v>14</v>
      </c>
      <c r="J7" s="19"/>
      <c r="K7" s="19"/>
      <c r="L7" s="8"/>
      <c r="M7" s="9"/>
    </row>
    <row r="8" spans="1:13" ht="13.5" thickBot="1">
      <c r="A8" s="29" t="s">
        <v>15</v>
      </c>
      <c r="B8" s="14"/>
      <c r="C8" s="14"/>
      <c r="D8" s="4"/>
      <c r="E8" s="30">
        <v>-11.8342</v>
      </c>
      <c r="F8" s="52" t="str">
        <f t="shared" si="0"/>
        <v>     N/A</v>
      </c>
      <c r="G8" s="52" t="str">
        <f t="shared" si="1"/>
        <v>     N/A</v>
      </c>
      <c r="H8" s="4"/>
      <c r="I8" s="31" t="s">
        <v>16</v>
      </c>
      <c r="J8" s="32"/>
      <c r="K8" s="32"/>
      <c r="L8" s="11"/>
      <c r="M8" s="10"/>
    </row>
    <row r="9" spans="1:13" ht="13.5" thickTop="1">
      <c r="A9" s="29" t="s">
        <v>17</v>
      </c>
      <c r="B9" s="14"/>
      <c r="C9" s="14"/>
      <c r="D9" s="4"/>
      <c r="E9" s="30">
        <v>-25.7741</v>
      </c>
      <c r="F9" s="52" t="str">
        <f t="shared" si="0"/>
        <v>     N/A</v>
      </c>
      <c r="G9" s="52" t="str">
        <f t="shared" si="1"/>
        <v>     N/A</v>
      </c>
      <c r="H9" s="4"/>
      <c r="I9" s="4"/>
      <c r="J9" s="4"/>
      <c r="K9" s="4"/>
      <c r="L9" s="4"/>
      <c r="M9" s="4"/>
    </row>
    <row r="10" spans="1:13" ht="12.75">
      <c r="A10" s="29" t="s">
        <v>18</v>
      </c>
      <c r="B10" s="14"/>
      <c r="C10" s="14"/>
      <c r="D10" s="4"/>
      <c r="E10" s="30">
        <v>-25.8606</v>
      </c>
      <c r="F10" s="52" t="str">
        <f t="shared" si="0"/>
        <v>     N/A</v>
      </c>
      <c r="G10" s="52" t="str">
        <f t="shared" si="1"/>
        <v>     N/A</v>
      </c>
      <c r="H10" s="4"/>
      <c r="I10" s="33"/>
      <c r="J10" s="4"/>
      <c r="K10" s="4"/>
      <c r="L10" s="4"/>
      <c r="M10" s="4"/>
    </row>
    <row r="11" spans="1:12" ht="12.75">
      <c r="A11" s="29" t="s">
        <v>19</v>
      </c>
      <c r="B11" s="14"/>
      <c r="C11" s="14"/>
      <c r="D11" s="4"/>
      <c r="E11" s="30">
        <v>-41.8031</v>
      </c>
      <c r="F11" s="52" t="str">
        <f t="shared" si="0"/>
        <v>     N/A</v>
      </c>
      <c r="G11" s="52" t="str">
        <f t="shared" si="1"/>
        <v>     N/A</v>
      </c>
      <c r="H11" s="4"/>
      <c r="I11" s="54" t="s">
        <v>75</v>
      </c>
      <c r="J11" s="4"/>
      <c r="K11" s="4"/>
      <c r="L11" s="4" t="s">
        <v>76</v>
      </c>
    </row>
    <row r="12" spans="1:13" ht="13.5" thickBot="1">
      <c r="A12" s="29" t="s">
        <v>20</v>
      </c>
      <c r="B12" s="14"/>
      <c r="C12" s="14"/>
      <c r="D12" s="4"/>
      <c r="E12" s="30">
        <v>-41.8031</v>
      </c>
      <c r="F12" s="52" t="str">
        <f t="shared" si="0"/>
        <v>     N/A</v>
      </c>
      <c r="G12" s="52" t="str">
        <f t="shared" si="1"/>
        <v>     N/A</v>
      </c>
      <c r="H12" s="4"/>
      <c r="I12" s="4" t="s">
        <v>43</v>
      </c>
      <c r="J12" t="s">
        <v>44</v>
      </c>
      <c r="K12" s="4" t="s">
        <v>45</v>
      </c>
      <c r="L12" s="4"/>
      <c r="M12" s="4"/>
    </row>
    <row r="13" spans="1:13" ht="13.5" thickBot="1">
      <c r="A13" s="29" t="s">
        <v>21</v>
      </c>
      <c r="B13" s="14"/>
      <c r="C13" s="14"/>
      <c r="D13" s="4"/>
      <c r="E13" s="30">
        <v>-57.8139</v>
      </c>
      <c r="F13" s="52" t="str">
        <f t="shared" si="0"/>
        <v>     N/A</v>
      </c>
      <c r="G13" s="52" t="str">
        <f t="shared" si="1"/>
        <v>     N/A</v>
      </c>
      <c r="H13" s="4"/>
      <c r="I13" s="55"/>
      <c r="J13" s="58">
        <f>SUM(I13-0)</f>
        <v>0</v>
      </c>
      <c r="K13" s="57" t="str">
        <f>IF(J13&gt;0.03,"FAIL",IF(J13&lt;-0.03,"FAIL","PASS"))</f>
        <v>PASS</v>
      </c>
      <c r="L13" s="56"/>
      <c r="M13" s="4"/>
    </row>
    <row r="14" spans="1:13" ht="12.75">
      <c r="A14" s="29" t="s">
        <v>22</v>
      </c>
      <c r="B14" s="14"/>
      <c r="C14" s="14"/>
      <c r="D14" s="4"/>
      <c r="E14" s="30">
        <v>-57.8139</v>
      </c>
      <c r="F14" s="52" t="str">
        <f t="shared" si="0"/>
        <v>     N/A</v>
      </c>
      <c r="G14" s="52" t="str">
        <f t="shared" si="1"/>
        <v>     N/A</v>
      </c>
      <c r="H14" s="4"/>
      <c r="I14" s="4"/>
      <c r="J14" s="4"/>
      <c r="K14" s="4"/>
      <c r="L14" s="4"/>
      <c r="M14" s="4"/>
    </row>
    <row r="15" spans="1:13" ht="12.75">
      <c r="A15" s="29" t="s">
        <v>23</v>
      </c>
      <c r="B15" s="14"/>
      <c r="C15" s="14"/>
      <c r="D15" s="4"/>
      <c r="E15" s="30">
        <v>-61.726</v>
      </c>
      <c r="F15" s="52" t="str">
        <f t="shared" si="0"/>
        <v>     N/A</v>
      </c>
      <c r="G15" s="52" t="str">
        <f t="shared" si="1"/>
        <v>     N/A</v>
      </c>
      <c r="H15" s="4"/>
      <c r="I15" s="4"/>
      <c r="J15" s="4"/>
      <c r="K15" s="4"/>
      <c r="L15" s="4"/>
      <c r="M15" s="4"/>
    </row>
    <row r="16" spans="1:13" ht="12.75">
      <c r="A16" s="29" t="s">
        <v>61</v>
      </c>
      <c r="B16" s="14"/>
      <c r="C16" s="14"/>
      <c r="D16" s="4"/>
      <c r="E16" s="30">
        <v>-0.954</v>
      </c>
      <c r="F16" s="52" t="str">
        <f t="shared" si="0"/>
        <v>     N/A</v>
      </c>
      <c r="G16" s="52" t="str">
        <f t="shared" si="1"/>
        <v>     N/A</v>
      </c>
      <c r="H16" s="4"/>
      <c r="I16" s="4"/>
      <c r="J16" s="4"/>
      <c r="K16" s="4"/>
      <c r="L16" s="4"/>
      <c r="M16" s="4"/>
    </row>
    <row r="17" spans="1:13" ht="12.75">
      <c r="A17" s="29" t="s">
        <v>62</v>
      </c>
      <c r="B17" s="14"/>
      <c r="C17" s="14"/>
      <c r="D17" s="4"/>
      <c r="E17" s="30">
        <v>-11.8342</v>
      </c>
      <c r="F17" s="52" t="str">
        <f t="shared" si="0"/>
        <v>     N/A</v>
      </c>
      <c r="G17" s="52" t="str">
        <f t="shared" si="1"/>
        <v>     N/A</v>
      </c>
      <c r="H17" s="4"/>
      <c r="I17" s="4"/>
      <c r="J17" s="4"/>
      <c r="K17" s="4"/>
      <c r="L17" s="4"/>
      <c r="M17" s="4"/>
    </row>
    <row r="18" spans="1:13" ht="12.75">
      <c r="A18" s="29" t="s">
        <v>57</v>
      </c>
      <c r="B18" s="14"/>
      <c r="C18" s="14"/>
      <c r="D18" s="4"/>
      <c r="E18" s="30">
        <v>-11.8342</v>
      </c>
      <c r="F18" s="52" t="str">
        <f t="shared" si="0"/>
        <v>     N/A</v>
      </c>
      <c r="G18" s="52" t="str">
        <f t="shared" si="1"/>
        <v>     N/A</v>
      </c>
      <c r="H18" s="4"/>
      <c r="I18" s="4"/>
      <c r="J18" s="4"/>
      <c r="K18" s="4"/>
      <c r="L18" s="4"/>
      <c r="M18" s="4"/>
    </row>
    <row r="19" spans="1:13" ht="12.75">
      <c r="A19" s="29" t="s">
        <v>58</v>
      </c>
      <c r="B19" s="14"/>
      <c r="C19" s="14"/>
      <c r="D19" s="4"/>
      <c r="E19" s="30">
        <v>-16.8965</v>
      </c>
      <c r="F19" s="52" t="str">
        <f t="shared" si="0"/>
        <v>     N/A</v>
      </c>
      <c r="G19" s="52" t="str">
        <f t="shared" si="1"/>
        <v>     N/A</v>
      </c>
      <c r="H19" s="4"/>
      <c r="I19" s="4"/>
      <c r="J19" s="4"/>
      <c r="K19" s="4"/>
      <c r="L19" s="4"/>
      <c r="M19" s="4"/>
    </row>
    <row r="20" spans="1:13" ht="12.75">
      <c r="A20" s="29" t="s">
        <v>59</v>
      </c>
      <c r="B20" s="14"/>
      <c r="C20" s="14"/>
      <c r="D20" s="4"/>
      <c r="E20" s="30">
        <v>-16.8965</v>
      </c>
      <c r="F20" s="52" t="str">
        <f t="shared" si="0"/>
        <v>     N/A</v>
      </c>
      <c r="G20" s="52" t="str">
        <f t="shared" si="1"/>
        <v>     N/A</v>
      </c>
      <c r="H20" s="4"/>
      <c r="I20" s="4"/>
      <c r="J20" s="4"/>
      <c r="K20" s="4"/>
      <c r="L20" s="4"/>
      <c r="M20" s="4"/>
    </row>
    <row r="21" spans="1:13" ht="13.5" thickBot="1">
      <c r="A21" s="29" t="s">
        <v>60</v>
      </c>
      <c r="B21" s="15"/>
      <c r="C21" s="15"/>
      <c r="D21" s="4"/>
      <c r="E21" s="34">
        <v>-25.7741</v>
      </c>
      <c r="F21" s="53" t="str">
        <f t="shared" si="0"/>
        <v>     N/A</v>
      </c>
      <c r="G21" s="53" t="str">
        <f t="shared" si="1"/>
        <v>     N/A</v>
      </c>
      <c r="H21" s="4"/>
      <c r="I21" s="4"/>
      <c r="J21" s="4"/>
      <c r="K21" s="4"/>
      <c r="L21" s="4"/>
      <c r="M21" s="4"/>
    </row>
    <row r="22" spans="1:13" ht="13.5" thickTop="1">
      <c r="A22" s="19"/>
      <c r="B22" s="59"/>
      <c r="C22" s="59"/>
      <c r="D22" s="4"/>
      <c r="E22" s="60"/>
      <c r="F22" s="61"/>
      <c r="G22" s="61"/>
      <c r="H22" s="4"/>
      <c r="I22" s="4"/>
      <c r="J22" s="4"/>
      <c r="K22" s="4"/>
      <c r="L22" s="4"/>
      <c r="M22" s="4"/>
    </row>
    <row r="23" spans="1:13" ht="12.75">
      <c r="A23" s="35"/>
      <c r="B23" s="36"/>
      <c r="C23" s="36"/>
      <c r="D23" s="36"/>
      <c r="E23" s="19"/>
      <c r="F23" s="19"/>
      <c r="G23" s="19"/>
      <c r="H23" s="19"/>
      <c r="I23" s="19"/>
      <c r="J23" s="19"/>
      <c r="K23" s="19"/>
      <c r="L23" s="4"/>
      <c r="M23" s="4"/>
    </row>
    <row r="24" spans="1:13" ht="12.75">
      <c r="A24" s="37"/>
      <c r="B24" s="38"/>
      <c r="C24" s="39" t="s">
        <v>24</v>
      </c>
      <c r="D24" s="40"/>
      <c r="E24" s="38"/>
      <c r="F24" s="37" t="s">
        <v>25</v>
      </c>
      <c r="G24" s="38"/>
      <c r="H24" s="21"/>
      <c r="I24" s="38"/>
      <c r="J24" s="37" t="s">
        <v>26</v>
      </c>
      <c r="K24" s="21"/>
      <c r="L24" s="4"/>
      <c r="M24" s="4"/>
    </row>
    <row r="25" spans="1:13" ht="12.75">
      <c r="A25" s="41"/>
      <c r="B25" s="42"/>
      <c r="C25" s="43" t="s">
        <v>27</v>
      </c>
      <c r="D25" s="43" t="s">
        <v>7</v>
      </c>
      <c r="E25" s="44"/>
      <c r="F25" s="41" t="s">
        <v>28</v>
      </c>
      <c r="G25" s="44"/>
      <c r="H25" s="28"/>
      <c r="I25" s="44"/>
      <c r="J25" s="43" t="s">
        <v>6</v>
      </c>
      <c r="K25" s="43" t="s">
        <v>9</v>
      </c>
      <c r="L25" s="12"/>
      <c r="M25" s="12"/>
    </row>
    <row r="26" spans="1:13" ht="12.75">
      <c r="A26" s="35" t="s">
        <v>29</v>
      </c>
      <c r="B26" s="45"/>
      <c r="C26" s="52" t="str">
        <f>IF($B$6=0,$J$43,F6)</f>
        <v>     N/A</v>
      </c>
      <c r="D26" s="52" t="str">
        <f>IF($C$6=0,$J$43,G6)</f>
        <v>     N/A</v>
      </c>
      <c r="E26" s="4"/>
      <c r="F26" s="47" t="s">
        <v>46</v>
      </c>
      <c r="G26" s="4"/>
      <c r="H26" s="46"/>
      <c r="I26" s="19"/>
      <c r="J26" s="49" t="str">
        <f>IF($B$6=0,$J$43,IF($F$6&gt;0.02,"FAIL",IF($F$6&gt;=-0.02,"PASS",IF($F$6&lt;-0.02,"FAIL"))))</f>
        <v>     N/A</v>
      </c>
      <c r="K26" s="49" t="str">
        <f>IF($C$6=0,$J$43,IF($G$6&gt;0.02,"FAIL",IF($G$6&gt;=-0.02,"PASS",IF($G$6&lt;-0.02,"FAIL"))))</f>
        <v>     N/A</v>
      </c>
      <c r="L26" s="12"/>
      <c r="M26" s="12"/>
    </row>
    <row r="27" spans="1:13" ht="12.75">
      <c r="A27" s="35" t="s">
        <v>30</v>
      </c>
      <c r="B27" s="45"/>
      <c r="C27" s="52" t="str">
        <f>IF($B$6=0,$J$43,IF($B$7=0,$J$43,F6-F7))</f>
        <v>     N/A</v>
      </c>
      <c r="D27" s="52" t="str">
        <f>IF($C$6=0,$J$43,IF($C$7=0,$J$43,G6-G7))</f>
        <v>     N/A</v>
      </c>
      <c r="E27" s="4"/>
      <c r="F27" s="47" t="s">
        <v>47</v>
      </c>
      <c r="G27" s="4"/>
      <c r="H27" s="46"/>
      <c r="I27" s="19"/>
      <c r="J27" s="50" t="str">
        <f>IF($B$6=0,$J$43,IF($B$7=0,$J$43,IF($F$6-$F$7&gt;0.04,"FAIL",IF($F$6-$F$7&gt;=-0.04,"PASS",IF($F$6-$F$7&lt;-0.04,"FAIL")))))</f>
        <v>     N/A</v>
      </c>
      <c r="K27" s="50" t="str">
        <f>IF($C$6=0,$J$43,IF($C$7=0,$J$43,IF($G$6-$G$7&gt;0.04,"FAIL",IF($G$6-$G$7&gt;=-0.04,"PASS",IF($G$6-$G$7&lt;-0.04,"FAIL")))))</f>
        <v>     N/A</v>
      </c>
      <c r="L27" s="12"/>
      <c r="M27" s="12"/>
    </row>
    <row r="28" spans="1:13" ht="12.75">
      <c r="A28" s="35" t="s">
        <v>31</v>
      </c>
      <c r="B28" s="45"/>
      <c r="C28" s="52" t="str">
        <f>IF($B$7=0,$J$43,IF($B$8=0,$J$43,F7-F8))</f>
        <v>     N/A</v>
      </c>
      <c r="D28" s="52" t="str">
        <f>IF($C$7=0,$J$43,IF($C$8=0,$J$43,G7-G8))</f>
        <v>     N/A</v>
      </c>
      <c r="E28" s="4"/>
      <c r="F28" s="47" t="s">
        <v>48</v>
      </c>
      <c r="G28" s="4"/>
      <c r="H28" s="46"/>
      <c r="I28" s="19"/>
      <c r="J28" s="50" t="str">
        <f>IF($B$7=0,$J$43,IF($B$8=0,$J$43,IF($F$7-$F$8&gt;0.03,"FAIL",IF($F$7-$F$8&gt;=-0.03,"PASS",IF($F$7-$F$8&lt;-0.03,"FAIL")))))</f>
        <v>     N/A</v>
      </c>
      <c r="K28" s="50" t="str">
        <f>IF($C$7=0,$J$43,IF($C$8=0,$J$43,IF($G$7-$G$8&gt;0.03,"FAIL",IF($G$7-$G$8&gt;=-0.03,"PASS",IF($G$7-$G$8&lt;-0.03,"FAIL")))))</f>
        <v>     N/A</v>
      </c>
      <c r="L28" s="12"/>
      <c r="M28" s="12"/>
    </row>
    <row r="29" spans="1:13" ht="12.75">
      <c r="A29" s="35" t="s">
        <v>32</v>
      </c>
      <c r="B29" s="45"/>
      <c r="C29" s="52" t="str">
        <f>IF($B$8=0,$J$43,IF($B$9=0,$J$43,F8-F9))</f>
        <v>     N/A</v>
      </c>
      <c r="D29" s="52" t="str">
        <f>IF($C$8=0,$J$43,IF($C$9=0,$J$43,G8-G9))</f>
        <v>     N/A</v>
      </c>
      <c r="E29" s="4"/>
      <c r="F29" s="47" t="s">
        <v>49</v>
      </c>
      <c r="G29" s="4"/>
      <c r="H29" s="46"/>
      <c r="I29" s="19"/>
      <c r="J29" s="50" t="str">
        <f>IF($B$8=0,$J$43,IF($B$9=0,$J$43,IF($F$8-$F$9&gt;0.04,"FAIL",IF($F$8-$F$9&gt;=-0.04,"PASS",IF($F$8-$F$9&lt;-0.04,"FAIL",)))))</f>
        <v>     N/A</v>
      </c>
      <c r="K29" s="50" t="str">
        <f>IF($C$8=0,$J$43,IF($C$9=0,$J$43,IF($G$8-$G$9&gt;0.04,"FAIL",IF($G$8-$G$9&gt;=-0.04,"PASS",IF($G$8-$G$9&lt;-0.04,"FAIL",)))))</f>
        <v>     N/A</v>
      </c>
      <c r="L29" s="12"/>
      <c r="M29" s="12"/>
    </row>
    <row r="30" spans="1:13" ht="12.75">
      <c r="A30" s="35" t="s">
        <v>33</v>
      </c>
      <c r="B30" s="45"/>
      <c r="C30" s="52" t="str">
        <f>IF($B$9=0,$J$43,IF($B$10=0,$J$43,F9-F10))</f>
        <v>     N/A</v>
      </c>
      <c r="D30" s="52" t="str">
        <f>IF($C$9=0,$J$43,IF($C$10=0,$J$43,G9-G10))</f>
        <v>     N/A</v>
      </c>
      <c r="E30" s="4"/>
      <c r="F30" s="47" t="s">
        <v>50</v>
      </c>
      <c r="G30" s="4"/>
      <c r="H30" s="46"/>
      <c r="I30" s="4"/>
      <c r="J30" s="50" t="str">
        <f>IF($B$9=0,$J$43,IF($B$10=0,$J$43,IF($F$9-$F$10&gt;0.03,"FAIL",IF($F$9-$F$10&gt;=-0.03,"PASS",IF($F$9-$F$10&lt;-0.03,"FAIL")))))</f>
        <v>     N/A</v>
      </c>
      <c r="K30" s="50" t="str">
        <f>IF($C$9=0,$J$43,IF($C$10=0,$J$43,IF($G$9-$G$10&gt;0.03,"FAIL",IF($G$9-$G$10&gt;=-0.03,"PASS",IF($G$9-$G$10&lt;-0.03,"FAIL")))))</f>
        <v>     N/A</v>
      </c>
      <c r="L30" s="4"/>
      <c r="M30" s="4"/>
    </row>
    <row r="31" spans="1:13" ht="12.75">
      <c r="A31" s="35" t="s">
        <v>34</v>
      </c>
      <c r="B31" s="45"/>
      <c r="C31" s="52" t="str">
        <f>IF($B$10=0,$J$43,F10)</f>
        <v>     N/A</v>
      </c>
      <c r="D31" s="52" t="str">
        <f>IF($C$10=0,$J$43,G10)</f>
        <v>     N/A</v>
      </c>
      <c r="E31" s="4"/>
      <c r="F31" s="47" t="s">
        <v>51</v>
      </c>
      <c r="G31" s="4"/>
      <c r="H31" s="46"/>
      <c r="I31" s="4"/>
      <c r="J31" s="50" t="str">
        <f>IF($B$10=0,$J$43,IF($F$10&gt;0.02,"FAIL",IF($F$10&gt;=-0.02,"PASS",IF($F$10&lt;-0.02,"FAIL"))))</f>
        <v>     N/A</v>
      </c>
      <c r="K31" s="50" t="str">
        <f>IF($C$10=0,$J$43,IF($G$10&gt;0.02,"FAIL",IF($G$10&gt;=-0.02,"PASS",IF($G$10&lt;-0.02,"FAIL"))))</f>
        <v>     N/A</v>
      </c>
      <c r="L31" s="4"/>
      <c r="M31" s="4"/>
    </row>
    <row r="32" spans="1:13" ht="12.75">
      <c r="A32" s="35" t="s">
        <v>35</v>
      </c>
      <c r="B32" s="45"/>
      <c r="C32" s="52" t="str">
        <f>IF($B$10=0,$J$43,IF($B$11=0,$J$43,F10-F11))</f>
        <v>     N/A</v>
      </c>
      <c r="D32" s="52" t="str">
        <f>IF($C$10=0,$J$43,IF($C$11=0,$J$43,G10-G11))</f>
        <v>     N/A</v>
      </c>
      <c r="E32" s="4"/>
      <c r="F32" s="47" t="s">
        <v>52</v>
      </c>
      <c r="G32" s="4"/>
      <c r="H32" s="46"/>
      <c r="I32" s="4"/>
      <c r="J32" s="50" t="str">
        <f>IF($B$10=0,$J$43,IF($B$11=0,$J$43,IF($F$10-$F$11&gt;0.04,"FAIL",IF($F$10-$F$11&gt;=-0.04,"PASS",IF($F$10-$F$11&lt;-0.04,"FAIL")))))</f>
        <v>     N/A</v>
      </c>
      <c r="K32" s="50" t="str">
        <f>IF($C$10=0,$J$43,IF($C$11=0,$J$43,IF($G$10-$G$11&gt;0.04,"FAIL",IF($G$10-$G$11&gt;=-0.04,"PASS",IF($G$10-$G$11&lt;-0.04,"FAIL")))))</f>
        <v>     N/A</v>
      </c>
      <c r="L32" s="4"/>
      <c r="M32" s="4"/>
    </row>
    <row r="33" spans="1:13" ht="12.75">
      <c r="A33" s="35" t="s">
        <v>36</v>
      </c>
      <c r="B33" s="45"/>
      <c r="C33" s="52" t="str">
        <f>IF($B$11=0,$J$43,IF($B$12=0,$J$43,F11-F12))</f>
        <v>     N/A</v>
      </c>
      <c r="D33" s="52" t="str">
        <f>IF($C$11=0,$J$43,IF($C$12=0,$J$43,G11-G12))</f>
        <v>     N/A</v>
      </c>
      <c r="E33" s="4"/>
      <c r="F33" s="47" t="s">
        <v>53</v>
      </c>
      <c r="G33" s="4"/>
      <c r="H33" s="46"/>
      <c r="I33" s="4"/>
      <c r="J33" s="50" t="str">
        <f>IF($B$11=0,$J$43,IF($B$12=0,$J$43,IF($F$11-$F$12&gt;0.03,"FAIL",IF($F$11-$F$12&gt;=-0.03,"PASS",IF($F$11-$F$12&lt;-0.03,"FAIL")))))</f>
        <v>     N/A</v>
      </c>
      <c r="K33" s="50" t="str">
        <f>IF($C$11=0,$J$43,IF($C$12=0,$J$43,IF($G$11-$G$12&gt;0.03,"FAIL",IF($G$11-$G$12&gt;=-0.03,"PASS",IF($G$11-$G$12&lt;-0.03,"FAIL")))))</f>
        <v>     N/A</v>
      </c>
      <c r="L33" s="4"/>
      <c r="M33" s="4"/>
    </row>
    <row r="34" spans="1:13" ht="12.75">
      <c r="A34" s="35" t="s">
        <v>37</v>
      </c>
      <c r="B34" s="45"/>
      <c r="C34" s="52" t="str">
        <f>IF($B$12=0,$J$43,IF($B$13=0,$J$43,F12-F13))</f>
        <v>     N/A</v>
      </c>
      <c r="D34" s="52" t="str">
        <f>IF($C$12=0,$J$43,IF($C$13=0,$J$43,G12-G13))</f>
        <v>     N/A</v>
      </c>
      <c r="E34" s="4"/>
      <c r="F34" s="47" t="s">
        <v>54</v>
      </c>
      <c r="G34" s="4"/>
      <c r="H34" s="46"/>
      <c r="I34" s="4"/>
      <c r="J34" s="50" t="str">
        <f>IF($B$12=0,$J$43,IF($B$13=0,$J$43,IF($F$12-$F$13&gt;0.04,"FAIL",IF($F$12-$F$13&gt;=-0.04,"PASS",IF($F$12-$F$13&lt;-0.04,"FAIL")))))</f>
        <v>     N/A</v>
      </c>
      <c r="K34" s="50" t="str">
        <f>IF($C$12=0,$J$43,IF($C$13=0,$J$43,IF($G$12-$G$13&gt;0.04,"FAIL",IF($G$12-$G$13&gt;=-0.04,"PASS",IF($G$12-$G$13&lt;-0.04,"FAIL")))))</f>
        <v>     N/A</v>
      </c>
      <c r="L34" s="4"/>
      <c r="M34" s="4"/>
    </row>
    <row r="35" spans="1:13" ht="12.75">
      <c r="A35" s="35" t="s">
        <v>38</v>
      </c>
      <c r="B35" s="45"/>
      <c r="C35" s="52" t="str">
        <f>IF($B$13=0,$J$43,IF($B$14=0,$J$43,F13-F14))</f>
        <v>     N/A</v>
      </c>
      <c r="D35" s="52" t="str">
        <f>IF($C$13=0,$J$43,IF($C$14=0,$J$43,G13-G14))</f>
        <v>     N/A</v>
      </c>
      <c r="E35" s="4"/>
      <c r="F35" s="47" t="s">
        <v>55</v>
      </c>
      <c r="G35" s="4"/>
      <c r="H35" s="46"/>
      <c r="I35" s="4"/>
      <c r="J35" s="50" t="str">
        <f>IF($B$13=0,$J$43,IF($B$14=0,$J$43,IF($F$13-$F$14&gt;0.03,"FAIL",IF($F$13-$F$14&gt;=-0.03,"PASS",IF($F$13-$F$14&lt;-0.03,"FAIL")))))</f>
        <v>     N/A</v>
      </c>
      <c r="K35" s="50" t="str">
        <f>IF($C$13=0,$J$43,IF($C$14=0,$J$43,IF($G$13-$G$14&gt;0.03,"FAIL",IF($G$13-$G$14&gt;=-0.03,"PASS",IF($G$13-$G$14&lt;-0.03,"FAIL")))))</f>
        <v>     N/A</v>
      </c>
      <c r="L35" s="4"/>
      <c r="M35" s="4"/>
    </row>
    <row r="36" spans="1:13" ht="12.75">
      <c r="A36" s="41" t="s">
        <v>39</v>
      </c>
      <c r="B36" s="42"/>
      <c r="C36" s="53" t="str">
        <f>IF($B$14=0,$J$43,IF($B$15=0,$J$43,F14-F15))</f>
        <v>     N/A</v>
      </c>
      <c r="D36" s="53" t="str">
        <f>IF($C$14=0,$J$43,IF($C$15=0,$J$43,G14-G15))</f>
        <v>     N/A</v>
      </c>
      <c r="E36" s="44"/>
      <c r="F36" s="48" t="s">
        <v>56</v>
      </c>
      <c r="G36" s="44"/>
      <c r="H36" s="28"/>
      <c r="I36" s="44"/>
      <c r="J36" s="51" t="str">
        <f>IF($B$14=0,$J$43,IF($B$15=0,$J$43,IF($F$14-$F$15&gt;0.04,"FAIL",IF($F$14-$F$15&gt;=-0.04,"PASS",IF($F$14-$F$15&lt;-0.04,"FAIL")))))</f>
        <v>     N/A</v>
      </c>
      <c r="K36" s="51" t="str">
        <f>IF($C$14=0,$J$43,IF($C$15=0,$J$43,IF($G$14-$G$15&gt;0.04,"FAIL",IF($G$14-$G$15&gt;=-0.04,"PASS",IF($G$14-$G$15&lt;-0.04,"FAIL")))))</f>
        <v>     N/A</v>
      </c>
      <c r="L36" s="4"/>
      <c r="M36" s="4"/>
    </row>
    <row r="37" spans="1:13" ht="12.75">
      <c r="A37" s="35" t="s">
        <v>63</v>
      </c>
      <c r="B37" s="45"/>
      <c r="C37" s="52" t="str">
        <f>IF($B$16=0,$J$43,F16)</f>
        <v>     N/A</v>
      </c>
      <c r="D37" s="52" t="str">
        <f>IF($C$16=0,$J$43,G16)</f>
        <v>     N/A</v>
      </c>
      <c r="E37" s="4"/>
      <c r="F37" s="47" t="s">
        <v>68</v>
      </c>
      <c r="G37" s="4"/>
      <c r="H37" s="46"/>
      <c r="I37" s="4"/>
      <c r="J37" s="50" t="str">
        <f>IF($B$16=0,$J$43,IF($F$16&gt;0.03,"FAIL",IF($F$16&gt;=-0.03,"PASS",IF($F$16&lt;-0.03,"FAIL"))))</f>
        <v>     N/A</v>
      </c>
      <c r="K37" s="50" t="str">
        <f>IF($C$16=0,$J$43,IF($G$16&gt;0.03,"FAIL",IF($G$16&gt;=-0.03,"PASS",IF($G$16&lt;-0.03,"FAIL"))))</f>
        <v>     N/A</v>
      </c>
      <c r="L37" s="4"/>
      <c r="M37" s="4"/>
    </row>
    <row r="38" spans="1:13" ht="12.75">
      <c r="A38" s="35" t="s">
        <v>64</v>
      </c>
      <c r="B38" s="45"/>
      <c r="C38" s="52" t="str">
        <f>IF($B$18=0,$J$43,F18)</f>
        <v>     N/A</v>
      </c>
      <c r="D38" s="52" t="str">
        <f>IF($C$18=0,$J$43,G18)</f>
        <v>     N/A</v>
      </c>
      <c r="E38" s="4"/>
      <c r="F38" s="47" t="s">
        <v>69</v>
      </c>
      <c r="G38" s="4"/>
      <c r="H38" s="46"/>
      <c r="I38" s="4"/>
      <c r="J38" s="50" t="str">
        <f>IF($B$18=0,$J$43,IF($F$18&gt;0.03,"FAIL",IF($F$18&gt;=-0.03,"PASS",IF($F$18&lt;-0.03,"FAIL"))))</f>
        <v>     N/A</v>
      </c>
      <c r="K38" s="50" t="str">
        <f>IF($C$18=0,$J$43,IF($G$18&gt;0.03,"FAIL",IF($G$18&gt;=-0.03,"PASS",IF($G$18&lt;-0.03,"FAIL"))))</f>
        <v>     N/A</v>
      </c>
      <c r="L38" s="4"/>
      <c r="M38" s="4"/>
    </row>
    <row r="39" spans="1:13" ht="12.75">
      <c r="A39" s="35" t="s">
        <v>65</v>
      </c>
      <c r="B39" s="45"/>
      <c r="C39" s="52" t="str">
        <f>IF($B$18=0,$J$43,IF($B$19=0,$J$43,F18-F19))</f>
        <v>     N/A</v>
      </c>
      <c r="D39" s="52" t="str">
        <f>IF($C$18=0,$J$43,IF($C$19=0,$J$43,G18-G19))</f>
        <v>     N/A</v>
      </c>
      <c r="E39" s="4"/>
      <c r="F39" s="47" t="s">
        <v>71</v>
      </c>
      <c r="G39" s="4"/>
      <c r="H39" s="46"/>
      <c r="I39" s="4"/>
      <c r="J39" s="50" t="str">
        <f>IF($B$18=0,$J$43,IF($B$19=0,$J$43,IF($F$18-$F$19&gt;0.085,"FAIL",IF($F$18-$F$19&gt;=-0.085,"PASS",IF($F$18-$F$19&lt;-0.085,"FAIL")))))</f>
        <v>     N/A</v>
      </c>
      <c r="K39" s="50" t="str">
        <f>IF($C$18=0,$J$43,IF($C$19=0,$J$43,IF($G$18-$G$19&gt;0.085,"FAIL",IF($G$18-$G$19&gt;=-0.085,"PASS",IF($G$18-$G$19&lt;-0.085,"FAIL")))))</f>
        <v>     N/A</v>
      </c>
      <c r="L39" s="4"/>
      <c r="M39" s="4"/>
    </row>
    <row r="40" spans="1:13" ht="12.75">
      <c r="A40" s="35" t="s">
        <v>66</v>
      </c>
      <c r="B40" s="45"/>
      <c r="C40" s="52" t="str">
        <f>IF($B$20=0,$J$43,F20)</f>
        <v>     N/A</v>
      </c>
      <c r="D40" s="52" t="str">
        <f>IF($C$20=0,$J$43,G20)</f>
        <v>     N/A</v>
      </c>
      <c r="E40" s="4"/>
      <c r="F40" s="47" t="s">
        <v>72</v>
      </c>
      <c r="G40" s="4"/>
      <c r="H40" s="46"/>
      <c r="I40" s="4"/>
      <c r="J40" s="50" t="str">
        <f>IF($B$20=0,$J$43,IF($F$20&gt;0.05,"FAIL",IF($F$20&gt;=-0.05,"PASS",IF($F$20&lt;-0.05,"FAIL"))))</f>
        <v>     N/A</v>
      </c>
      <c r="K40" s="50" t="str">
        <f>IF($C$20=0,$J$43,IF($G$20&gt;0.05,"FAIL",IF($G$20&gt;=-0.05,"PASS",IF($G$20&lt;-0.05,"FAIL"))))</f>
        <v>     N/A</v>
      </c>
      <c r="L40" s="4"/>
      <c r="M40" s="4"/>
    </row>
    <row r="41" spans="1:13" ht="12.75">
      <c r="A41" s="41" t="s">
        <v>67</v>
      </c>
      <c r="B41" s="42"/>
      <c r="C41" s="53" t="str">
        <f>IF($B$20=0,$J$43,IF($B$21=0,$J$43,F20-F21))</f>
        <v>     N/A</v>
      </c>
      <c r="D41" s="53" t="str">
        <f>IF($C$20=0,$J$43,IF($C$21=0,$J$43,G20-G21))</f>
        <v>     N/A</v>
      </c>
      <c r="E41" s="44"/>
      <c r="F41" s="48" t="s">
        <v>70</v>
      </c>
      <c r="G41" s="44"/>
      <c r="H41" s="28"/>
      <c r="I41" s="44"/>
      <c r="J41" s="51" t="str">
        <f>IF($B$20=0,$J$43,IF($B$21=0,$J$43,IF($F$20-$F$21&gt;0.18,"FAIL",IF($F$20-$F$21&gt;=-0.18,"PASS",IF($F$20-$F$21&lt;-0.18,"FAIL")))))</f>
        <v>     N/A</v>
      </c>
      <c r="K41" s="51" t="str">
        <f>IF($C$20=0,$J$43,IF($C$21=0,$J$43,IF($G$20-$G$21&gt;0.18,"FAIL",IF($G$20-$G$21&gt;=-0.18,"PASS",IF($G$20-$G$21&lt;-0.18,"FAIL")))))</f>
        <v>     N/A</v>
      </c>
      <c r="L41" s="4"/>
      <c r="M41" s="4"/>
    </row>
    <row r="42" spans="1:13" ht="12.7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40</v>
      </c>
      <c r="B43" s="5"/>
      <c r="C43" s="4"/>
      <c r="D43" s="4"/>
      <c r="E43" s="4"/>
      <c r="F43" s="4"/>
      <c r="G43" s="4"/>
      <c r="H43" s="4"/>
      <c r="I43" s="4"/>
      <c r="J43" s="4" t="s">
        <v>41</v>
      </c>
      <c r="K43" s="4" t="s">
        <v>42</v>
      </c>
      <c r="L43" s="4"/>
      <c r="M43" s="4"/>
    </row>
    <row r="44" spans="2:13" ht="12.75">
      <c r="B44" s="3"/>
      <c r="C44" s="2"/>
      <c r="D44" s="2"/>
      <c r="E44" s="2"/>
      <c r="F44" s="2"/>
      <c r="G44" s="2"/>
      <c r="H44" s="2"/>
      <c r="I44" s="2"/>
      <c r="L44" s="2"/>
      <c r="M44" s="2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 xml:space="preserve">&amp;RDOCUMENT  49424.XLS
REV  C  
PAGE 2 OF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Campbell</dc:creator>
  <cp:keywords/>
  <dc:description/>
  <cp:lastModifiedBy>Donna Flores</cp:lastModifiedBy>
  <cp:lastPrinted>2011-05-23T18:10:53Z</cp:lastPrinted>
  <dcterms:created xsi:type="dcterms:W3CDTF">1999-06-18T10:22:55Z</dcterms:created>
  <dcterms:modified xsi:type="dcterms:W3CDTF">2011-05-23T18:12:32Z</dcterms:modified>
  <cp:category/>
  <cp:version/>
  <cp:contentType/>
  <cp:contentStatus/>
</cp:coreProperties>
</file>